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23"/>
  <workbookPr/>
  <xr:revisionPtr revIDLastSave="0" documentId="8_{CC3217FE-E0A6-46EC-877A-6A267D142EC6}" xr6:coauthVersionLast="47" xr6:coauthVersionMax="47" xr10:uidLastSave="{00000000-0000-0000-0000-000000000000}"/>
  <bookViews>
    <workbookView xWindow="240" yWindow="105" windowWidth="14805" windowHeight="8010" firstSheet="3" activeTab="3" xr2:uid="{00000000-000D-0000-FFFF-FFFF00000000}"/>
  </bookViews>
  <sheets>
    <sheet name="Cashflow Statement" sheetId="1" r:id="rId1"/>
    <sheet name="Balance Sheet" sheetId="2" r:id="rId2"/>
    <sheet name="Financial Comp Observations" sheetId="3" r:id="rId3"/>
    <sheet name="Ratio Comp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" l="1"/>
  <c r="C44" i="4"/>
  <c r="D40" i="4"/>
  <c r="C46" i="4" s="1"/>
  <c r="C33" i="4"/>
  <c r="C34" i="4" s="1"/>
  <c r="C24" i="4"/>
  <c r="D6" i="4"/>
  <c r="C12" i="4" s="1"/>
  <c r="D10" i="2"/>
  <c r="D12" i="2"/>
  <c r="D18" i="2" s="1"/>
  <c r="D18" i="1"/>
  <c r="D8" i="1"/>
  <c r="D20" i="1" s="1"/>
</calcChain>
</file>

<file path=xl/sharedStrings.xml><?xml version="1.0" encoding="utf-8"?>
<sst xmlns="http://schemas.openxmlformats.org/spreadsheetml/2006/main" count="71" uniqueCount="57">
  <si>
    <t>Cash Flow Statement</t>
  </si>
  <si>
    <t>Operating Cash Inflows</t>
  </si>
  <si>
    <t>Product Sales</t>
  </si>
  <si>
    <t>Lesson Revenue</t>
  </si>
  <si>
    <t>Total Cash Inflow</t>
  </si>
  <si>
    <t>Operating Cash Outflows</t>
  </si>
  <si>
    <t>Rent</t>
  </si>
  <si>
    <t>Wages</t>
  </si>
  <si>
    <t>Miscellaneous expenses</t>
  </si>
  <si>
    <t>Loan Repayment</t>
  </si>
  <si>
    <t>Cost of Goods Sold (COGS)</t>
  </si>
  <si>
    <t>Total Cash Outflow</t>
  </si>
  <si>
    <t>Net Operating Cashflow</t>
  </si>
  <si>
    <t>Balance Sheet</t>
  </si>
  <si>
    <t>Assets</t>
  </si>
  <si>
    <t>Current Assets</t>
  </si>
  <si>
    <t>Cash</t>
  </si>
  <si>
    <t>Inventory</t>
  </si>
  <si>
    <t>Payments (Cashflow)</t>
  </si>
  <si>
    <t>Total Assets</t>
  </si>
  <si>
    <t>Liabilities and Equity</t>
  </si>
  <si>
    <t>Outstanding Loan</t>
  </si>
  <si>
    <t>Total Equity</t>
  </si>
  <si>
    <t>Observations</t>
  </si>
  <si>
    <t>The store is cash-flow negative (–$2,122 per month).</t>
  </si>
  <si>
    <t>Despite strong revenue ($27,000/month), high COGS and operating expenses result in negative cash flow. This is not sustainable long-term without adjustments.</t>
  </si>
  <si>
    <t>Gross margin is too low for retail.</t>
  </si>
  <si>
    <t>With a 45% markup, the store earns just enough to cover COGS, but not enough to support the high cost structure.</t>
  </si>
  <si>
    <t>Loan repayment strains cash flow.</t>
  </si>
  <si>
    <t>The $1,500 monthly payment contributes significantly to the monthly loss.Without the loan payment, the store’s cash flow would be nearly breakeven.</t>
  </si>
  <si>
    <t>High inventory value ties up cash.</t>
  </si>
  <si>
    <t>It has $60,000 worth of inventory, which is good for customers, but it also means a lot of money is tied up in products instead of available as cash, creating a liquidity risk.</t>
  </si>
  <si>
    <t>The lesson program helps bring in steady money.</t>
  </si>
  <si>
    <t>The music lessons bring in over $3,287 a month, which is stable and helpful, even though a few students leave each month,but churn of 10% means the store loses 2 students monthly and unless more are acquired there is a loss in revenue.</t>
  </si>
  <si>
    <t>EBITDA</t>
  </si>
  <si>
    <t>Revenue</t>
  </si>
  <si>
    <t>COGS</t>
  </si>
  <si>
    <t>Operating Costs</t>
  </si>
  <si>
    <t>Misc</t>
  </si>
  <si>
    <t>Observation</t>
  </si>
  <si>
    <t>The store slightly loses money before even paying the loan. That shows expenses and product costs are high. means the business structure is currently not operationally self-sustaining</t>
  </si>
  <si>
    <t>Quick Ratio</t>
  </si>
  <si>
    <t>Accounts Receivable</t>
  </si>
  <si>
    <t>(Assumed)</t>
  </si>
  <si>
    <t>Marketable Securities</t>
  </si>
  <si>
    <t>Current Liabilities</t>
  </si>
  <si>
    <t>(Yearly)</t>
  </si>
  <si>
    <t>The store can easily pay short-term bills, but this looks good mainly because the loan is long-term, not monthly and therefore are not included in this ratio.</t>
  </si>
  <si>
    <t>Inventory Turnover</t>
  </si>
  <si>
    <t>(p.m.)</t>
  </si>
  <si>
    <t>(yearly)</t>
  </si>
  <si>
    <t>The store sells through its inventory about 3–4 times per year, which is okay but suggests some items may sit on the shelves for a long time.</t>
  </si>
  <si>
    <t>ROI</t>
  </si>
  <si>
    <t>Net Profit</t>
  </si>
  <si>
    <t>Total Expenses</t>
  </si>
  <si>
    <t>Total Investment/Assets</t>
  </si>
  <si>
    <t>The business currently loses about 3% of the money invested each month. It is not profitable yet.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</si>
</sst>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Calibri"/>
      <scheme val="minor"/>
    </font>
    <font>
      <b/>
      <sz val="11"/>
      <color rgb="FF3F3F3F"/>
      <name val="Calibri"/>
      <scheme val="minor"/>
    </font>
    <font>
      <i/>
      <sz val="11"/>
      <color rgb="FF7F7F7F"/>
      <name val="Calibri"/>
      <scheme val="minor"/>
    </font>
    <font>
      <b/>
      <sz val="11"/>
      <color theme="1"/>
      <name val="Calibri"/>
      <scheme val="minor"/>
    </font>
    <font>
      <b/>
      <i/>
      <sz val="11"/>
      <color rgb="FF7F7F7F"/>
      <name val="Calibri"/>
      <scheme val="minor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3" fillId="3" borderId="2" applyNumberFormat="0" applyAlignment="0" applyProtection="0"/>
    <xf numFmtId="0" fontId="1" fillId="4" borderId="3" applyNumberFormat="0" applyFont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</cellStyleXfs>
  <cellXfs count="23">
    <xf numFmtId="0" fontId="0" fillId="0" borderId="0" xfId="0"/>
    <xf numFmtId="0" fontId="2" fillId="2" borderId="1" xfId="1"/>
    <xf numFmtId="0" fontId="5" fillId="0" borderId="4" xfId="5" applyFill="1"/>
    <xf numFmtId="0" fontId="4" fillId="0" borderId="0" xfId="4"/>
    <xf numFmtId="0" fontId="6" fillId="0" borderId="0" xfId="4" applyFont="1"/>
    <xf numFmtId="164" fontId="2" fillId="2" borderId="1" xfId="1" applyNumberFormat="1"/>
    <xf numFmtId="164" fontId="5" fillId="0" borderId="4" xfId="5" applyNumberFormat="1" applyFill="1"/>
    <xf numFmtId="164" fontId="3" fillId="3" borderId="2" xfId="2" applyNumberFormat="1"/>
    <xf numFmtId="0" fontId="3" fillId="3" borderId="2" xfId="2"/>
    <xf numFmtId="0" fontId="0" fillId="0" borderId="0" xfId="0" applyAlignment="1">
      <alignment wrapText="1"/>
    </xf>
    <xf numFmtId="0" fontId="7" fillId="0" borderId="0" xfId="0" applyFont="1" applyAlignment="1">
      <alignment vertical="top"/>
    </xf>
    <xf numFmtId="0" fontId="0" fillId="8" borderId="0" xfId="0" applyFill="1"/>
    <xf numFmtId="0" fontId="0" fillId="4" borderId="3" xfId="3" applyFont="1" applyAlignment="1">
      <alignment vertical="top"/>
    </xf>
    <xf numFmtId="0" fontId="0" fillId="4" borderId="3" xfId="3" applyFont="1" applyAlignment="1">
      <alignment wrapText="1"/>
    </xf>
    <xf numFmtId="0" fontId="4" fillId="4" borderId="3" xfId="4" applyFill="1" applyBorder="1"/>
    <xf numFmtId="3" fontId="2" fillId="2" borderId="1" xfId="1" applyNumberFormat="1"/>
    <xf numFmtId="0" fontId="0" fillId="5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center"/>
    </xf>
    <xf numFmtId="0" fontId="7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</cellXfs>
  <cellStyles count="6">
    <cellStyle name="Explanatory Text" xfId="4" builtinId="53"/>
    <cellStyle name="Input" xfId="1" builtinId="20"/>
    <cellStyle name="Normal" xfId="0" builtinId="0"/>
    <cellStyle name="Note" xfId="3" builtinId="10"/>
    <cellStyle name="Output" xfId="2" builtinId="21"/>
    <cellStyle name="Total" xfId="5" builtinId="2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workbookViewId="0">
      <selection activeCell="I26" sqref="I26"/>
    </sheetView>
  </sheetViews>
  <sheetFormatPr defaultRowHeight="15"/>
  <cols>
    <col min="2" max="2" width="24.28515625" customWidth="1"/>
    <col min="4" max="4" width="11" bestFit="1" customWidth="1"/>
  </cols>
  <sheetData>
    <row r="1" spans="1:1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5" spans="1:13">
      <c r="B5" s="4" t="s">
        <v>2</v>
      </c>
      <c r="D5" s="5">
        <v>23713</v>
      </c>
    </row>
    <row r="6" spans="1:13">
      <c r="B6" s="4" t="s">
        <v>3</v>
      </c>
      <c r="D6" s="5">
        <v>3287</v>
      </c>
    </row>
    <row r="8" spans="1:13">
      <c r="B8" s="2" t="s">
        <v>4</v>
      </c>
      <c r="D8" s="6">
        <f>(SUM(D5,D6))</f>
        <v>27000</v>
      </c>
    </row>
    <row r="10" spans="1:13">
      <c r="A10" s="17" t="s">
        <v>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2" spans="1:13">
      <c r="B12" s="4" t="s">
        <v>6</v>
      </c>
      <c r="D12" s="5">
        <v>3000</v>
      </c>
    </row>
    <row r="13" spans="1:13">
      <c r="B13" s="4" t="s">
        <v>7</v>
      </c>
      <c r="D13" s="5">
        <v>5001</v>
      </c>
    </row>
    <row r="14" spans="1:13">
      <c r="B14" s="4" t="s">
        <v>8</v>
      </c>
      <c r="D14" s="5">
        <v>1000</v>
      </c>
    </row>
    <row r="15" spans="1:13">
      <c r="B15" s="4" t="s">
        <v>9</v>
      </c>
      <c r="D15" s="5">
        <v>1500</v>
      </c>
    </row>
    <row r="16" spans="1:13">
      <c r="B16" s="4" t="s">
        <v>10</v>
      </c>
      <c r="D16" s="5">
        <v>18621</v>
      </c>
    </row>
    <row r="18" spans="1:13">
      <c r="B18" s="2" t="s">
        <v>11</v>
      </c>
      <c r="D18" s="6">
        <f>SUM(D12:D16)</f>
        <v>29122</v>
      </c>
    </row>
    <row r="20" spans="1:13">
      <c r="B20" s="8" t="s">
        <v>12</v>
      </c>
      <c r="D20" s="7">
        <f>D8-D18</f>
        <v>-2122</v>
      </c>
    </row>
    <row r="21" spans="1:1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</sheetData>
  <mergeCells count="4">
    <mergeCell ref="A1:M1"/>
    <mergeCell ref="A3:M3"/>
    <mergeCell ref="A10:M10"/>
    <mergeCell ref="A21:M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3EB0-F057-41AF-9294-F4E10465E8CE}">
  <dimension ref="A1:M19"/>
  <sheetViews>
    <sheetView workbookViewId="0">
      <selection activeCell="H20" sqref="H20"/>
    </sheetView>
  </sheetViews>
  <sheetFormatPr defaultRowHeight="15"/>
  <cols>
    <col min="2" max="2" width="19.85546875" customWidth="1"/>
    <col min="4" max="4" width="11" bestFit="1" customWidth="1"/>
  </cols>
  <sheetData>
    <row r="1" spans="1:13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3" spans="1:13">
      <c r="A3" s="18" t="s">
        <v>14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5" spans="1:13">
      <c r="A5" s="19" t="s">
        <v>15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7" spans="1:13">
      <c r="B7" s="4" t="s">
        <v>16</v>
      </c>
      <c r="D7" s="5">
        <v>10000</v>
      </c>
    </row>
    <row r="8" spans="1:13">
      <c r="B8" s="4" t="s">
        <v>17</v>
      </c>
      <c r="D8" s="5">
        <v>60000</v>
      </c>
    </row>
    <row r="10" spans="1:13">
      <c r="B10" s="4" t="s">
        <v>18</v>
      </c>
      <c r="D10" s="5">
        <f>'Cashflow Statement'!D20</f>
        <v>-2122</v>
      </c>
    </row>
    <row r="12" spans="1:13">
      <c r="B12" s="2" t="s">
        <v>19</v>
      </c>
      <c r="D12" s="6">
        <f>SUM(D10,D8,D7)</f>
        <v>67878</v>
      </c>
    </row>
    <row r="14" spans="1:13">
      <c r="A14" s="18" t="s">
        <v>20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6" spans="1:13">
      <c r="B16" s="4" t="s">
        <v>21</v>
      </c>
      <c r="D16" s="5">
        <v>47000</v>
      </c>
    </row>
    <row r="18" spans="1:13">
      <c r="B18" s="8" t="s">
        <v>22</v>
      </c>
      <c r="D18" s="7">
        <f>D12-D16</f>
        <v>20878</v>
      </c>
    </row>
    <row r="19" spans="1:1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</sheetData>
  <mergeCells count="5">
    <mergeCell ref="A19:M19"/>
    <mergeCell ref="A1:M1"/>
    <mergeCell ref="A3:M3"/>
    <mergeCell ref="A5:M5"/>
    <mergeCell ref="A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6957-F2CD-4953-B24D-C0134D6802C9}">
  <dimension ref="A1:D13"/>
  <sheetViews>
    <sheetView workbookViewId="0">
      <selection activeCell="C23" sqref="C23"/>
    </sheetView>
  </sheetViews>
  <sheetFormatPr defaultRowHeight="15"/>
  <cols>
    <col min="2" max="2" width="45.42578125" customWidth="1"/>
    <col min="3" max="3" width="56.5703125" customWidth="1"/>
  </cols>
  <sheetData>
    <row r="1" spans="1:4">
      <c r="A1" s="20" t="s">
        <v>23</v>
      </c>
      <c r="B1" s="20"/>
      <c r="C1" s="20"/>
      <c r="D1" s="20"/>
    </row>
    <row r="3" spans="1:4" ht="43.5">
      <c r="B3" s="10" t="s">
        <v>24</v>
      </c>
      <c r="C3" s="9" t="s">
        <v>25</v>
      </c>
    </row>
    <row r="5" spans="1:4" ht="29.25">
      <c r="B5" s="10" t="s">
        <v>26</v>
      </c>
      <c r="C5" s="9" t="s">
        <v>27</v>
      </c>
    </row>
    <row r="7" spans="1:4" ht="43.5">
      <c r="B7" s="10" t="s">
        <v>28</v>
      </c>
      <c r="C7" s="9" t="s">
        <v>29</v>
      </c>
    </row>
    <row r="9" spans="1:4" ht="43.5">
      <c r="B9" s="10" t="s">
        <v>30</v>
      </c>
      <c r="C9" s="9" t="s">
        <v>31</v>
      </c>
    </row>
    <row r="11" spans="1:4" ht="57.75">
      <c r="B11" s="10" t="s">
        <v>32</v>
      </c>
      <c r="C11" s="9" t="s">
        <v>33</v>
      </c>
    </row>
    <row r="13" spans="1:4">
      <c r="A13" s="11"/>
      <c r="B13" s="11"/>
      <c r="C13" s="11"/>
      <c r="D13" s="11"/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5FC52-D786-4F5E-8A83-F2B0EC8BE83A}">
  <dimension ref="A1:H50"/>
  <sheetViews>
    <sheetView tabSelected="1" workbookViewId="0">
      <selection activeCell="I23" sqref="I23"/>
    </sheetView>
  </sheetViews>
  <sheetFormatPr defaultRowHeight="15"/>
  <cols>
    <col min="2" max="2" width="21.85546875" customWidth="1"/>
    <col min="3" max="3" width="34.85546875" customWidth="1"/>
    <col min="5" max="5" width="13" customWidth="1"/>
  </cols>
  <sheetData>
    <row r="1" spans="1:8">
      <c r="A1" s="21" t="s">
        <v>34</v>
      </c>
      <c r="B1" s="21"/>
      <c r="C1" s="21"/>
      <c r="D1" s="21"/>
      <c r="E1" s="21"/>
      <c r="F1" s="21"/>
      <c r="G1" s="21"/>
      <c r="H1" s="21"/>
    </row>
    <row r="3" spans="1:8">
      <c r="B3" s="4" t="s">
        <v>35</v>
      </c>
      <c r="C3" s="1">
        <v>27000</v>
      </c>
    </row>
    <row r="4" spans="1:8">
      <c r="B4" s="4" t="s">
        <v>36</v>
      </c>
      <c r="C4" s="1">
        <v>18621</v>
      </c>
    </row>
    <row r="6" spans="1:8">
      <c r="B6" s="4" t="s">
        <v>37</v>
      </c>
      <c r="D6" s="1">
        <f>SUM(D7:D9)</f>
        <v>9001</v>
      </c>
    </row>
    <row r="7" spans="1:8">
      <c r="C7" s="3" t="s">
        <v>6</v>
      </c>
      <c r="D7" s="14">
        <v>3000</v>
      </c>
    </row>
    <row r="8" spans="1:8">
      <c r="C8" s="3" t="s">
        <v>7</v>
      </c>
      <c r="D8" s="14">
        <v>5001</v>
      </c>
    </row>
    <row r="9" spans="1:8">
      <c r="C9" s="3" t="s">
        <v>38</v>
      </c>
      <c r="D9" s="14">
        <v>1000</v>
      </c>
    </row>
    <row r="12" spans="1:8">
      <c r="B12" s="8" t="s">
        <v>34</v>
      </c>
      <c r="C12" s="8">
        <f>C3-SUM(C4,D6)</f>
        <v>-622</v>
      </c>
    </row>
    <row r="14" spans="1:8" ht="72.75">
      <c r="B14" s="12" t="s">
        <v>39</v>
      </c>
      <c r="C14" s="13" t="s">
        <v>40</v>
      </c>
    </row>
    <row r="16" spans="1:8">
      <c r="A16" s="21" t="s">
        <v>41</v>
      </c>
      <c r="B16" s="21"/>
      <c r="C16" s="21"/>
      <c r="D16" s="21"/>
      <c r="E16" s="21"/>
      <c r="F16" s="21"/>
      <c r="G16" s="21"/>
      <c r="H16" s="21"/>
    </row>
    <row r="18" spans="1:8">
      <c r="B18" s="4" t="s">
        <v>16</v>
      </c>
      <c r="C18" s="1">
        <v>10000</v>
      </c>
    </row>
    <row r="19" spans="1:8">
      <c r="B19" s="4" t="s">
        <v>42</v>
      </c>
      <c r="C19" s="1">
        <v>0</v>
      </c>
      <c r="E19" s="3" t="s">
        <v>43</v>
      </c>
    </row>
    <row r="20" spans="1:8">
      <c r="B20" s="4" t="s">
        <v>44</v>
      </c>
      <c r="C20" s="1">
        <v>0</v>
      </c>
      <c r="E20" s="3" t="s">
        <v>43</v>
      </c>
    </row>
    <row r="22" spans="1:8">
      <c r="B22" s="4" t="s">
        <v>45</v>
      </c>
      <c r="C22" s="1">
        <f>1500 * 12</f>
        <v>18000</v>
      </c>
      <c r="E22" s="3" t="s">
        <v>46</v>
      </c>
    </row>
    <row r="24" spans="1:8">
      <c r="B24" s="8" t="s">
        <v>41</v>
      </c>
      <c r="C24" s="8">
        <f>C18/C22</f>
        <v>0.55555555555555558</v>
      </c>
    </row>
    <row r="26" spans="1:8" ht="57.75">
      <c r="B26" s="12" t="s">
        <v>39</v>
      </c>
      <c r="C26" s="13" t="s">
        <v>47</v>
      </c>
    </row>
    <row r="28" spans="1:8">
      <c r="A28" s="21" t="s">
        <v>48</v>
      </c>
      <c r="B28" s="21"/>
      <c r="C28" s="21"/>
      <c r="D28" s="21"/>
      <c r="E28" s="21"/>
      <c r="F28" s="21"/>
      <c r="G28" s="21"/>
      <c r="H28" s="21"/>
    </row>
    <row r="30" spans="1:8">
      <c r="B30" s="4" t="s">
        <v>36</v>
      </c>
      <c r="C30" s="15">
        <v>18621</v>
      </c>
    </row>
    <row r="31" spans="1:8">
      <c r="B31" s="4" t="s">
        <v>17</v>
      </c>
      <c r="C31" s="1">
        <v>60000</v>
      </c>
    </row>
    <row r="33" spans="1:8">
      <c r="B33" s="8" t="s">
        <v>48</v>
      </c>
      <c r="C33" s="8">
        <f>C30/C31</f>
        <v>0.31035000000000001</v>
      </c>
      <c r="E33" s="3" t="s">
        <v>49</v>
      </c>
    </row>
    <row r="34" spans="1:8">
      <c r="C34" s="8">
        <f>C33*12</f>
        <v>3.7242000000000002</v>
      </c>
      <c r="E34" s="3" t="s">
        <v>50</v>
      </c>
    </row>
    <row r="36" spans="1:8" ht="57.75">
      <c r="B36" s="12" t="s">
        <v>39</v>
      </c>
      <c r="C36" s="13" t="s">
        <v>51</v>
      </c>
    </row>
    <row r="38" spans="1:8">
      <c r="A38" s="21" t="s">
        <v>52</v>
      </c>
      <c r="B38" s="21"/>
      <c r="C38" s="21"/>
      <c r="D38" s="21"/>
      <c r="E38" s="21"/>
      <c r="F38" s="21"/>
      <c r="G38" s="21"/>
      <c r="H38" s="21"/>
    </row>
    <row r="40" spans="1:8">
      <c r="B40" s="4" t="s">
        <v>53</v>
      </c>
      <c r="D40" s="1">
        <f>D41-D42</f>
        <v>-2122</v>
      </c>
    </row>
    <row r="41" spans="1:8">
      <c r="C41" s="3" t="s">
        <v>35</v>
      </c>
      <c r="D41" s="14">
        <v>27000</v>
      </c>
    </row>
    <row r="42" spans="1:8">
      <c r="C42" s="3" t="s">
        <v>54</v>
      </c>
      <c r="D42" s="14">
        <v>29122</v>
      </c>
    </row>
    <row r="44" spans="1:8">
      <c r="B44" s="4" t="s">
        <v>55</v>
      </c>
      <c r="C44" s="1">
        <f>SUM('Balance Sheet'!D7:D8)</f>
        <v>70000</v>
      </c>
    </row>
    <row r="46" spans="1:8">
      <c r="B46" s="8" t="s">
        <v>52</v>
      </c>
      <c r="C46" s="8">
        <f>D40/C44</f>
        <v>-3.0314285714285714E-2</v>
      </c>
    </row>
    <row r="48" spans="1:8" ht="43.5">
      <c r="B48" s="12" t="s">
        <v>39</v>
      </c>
      <c r="C48" s="13" t="s">
        <v>56</v>
      </c>
    </row>
    <row r="50" spans="1:8">
      <c r="A50" s="22"/>
      <c r="B50" s="22"/>
      <c r="C50" s="22"/>
      <c r="D50" s="22"/>
      <c r="E50" s="22"/>
      <c r="F50" s="22"/>
      <c r="G50" s="22"/>
      <c r="H50" s="22"/>
    </row>
  </sheetData>
  <mergeCells count="5">
    <mergeCell ref="A1:H1"/>
    <mergeCell ref="A16:H16"/>
    <mergeCell ref="A28:H28"/>
    <mergeCell ref="A38:H38"/>
    <mergeCell ref="A50:H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2025-11-27T04:36:49Z</dcterms:created>
  <dcterms:modified xsi:type="dcterms:W3CDTF">2025-11-30T10:52:57Z</dcterms:modified>
  <cp:category/>
  <cp:contentStatus/>
</cp:coreProperties>
</file>